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tscatapult.sharepoint.com/sites/Advice-Nav/Shared Documents/Advice_and_RelMgmt/Tools for Advice and Members/Compensation for Toolkit/"/>
    </mc:Choice>
  </mc:AlternateContent>
  <xr:revisionPtr revIDLastSave="0" documentId="8_{F85112FD-EAF8-4BEC-9550-6B14368E92F1}" xr6:coauthVersionLast="47" xr6:coauthVersionMax="47" xr10:uidLastSave="{00000000-0000-0000-0000-000000000000}"/>
  <bookViews>
    <workbookView xWindow="-28920" yWindow="-120" windowWidth="29040" windowHeight="15840" xr2:uid="{3B24D373-C324-4BAD-9163-07098201A7D0}"/>
  </bookViews>
  <sheets>
    <sheet name="Market Average &amp; Job Range" sheetId="3" r:id="rId1"/>
    <sheet name="Salary Structure" sheetId="24" r:id="rId2"/>
  </sheets>
  <definedNames>
    <definedName name="_xlnm._FilterDatabase" localSheetId="0" hidden="1">'Market Average &amp; Job Range'!$A$5:$J$5</definedName>
    <definedName name="_xlnm.Print_Titles" localSheetId="0">'Market Average &amp; Job Range'!$A:$C,'Market Average &amp; Job Range'!$4:$5</definedName>
    <definedName name="QuartileRang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4" l="1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C7" i="3"/>
  <c r="D7" i="3" s="1"/>
  <c r="M5" i="24" l="1"/>
  <c r="B7" i="3"/>
  <c r="E22" i="24" l="1"/>
  <c r="F22" i="24" s="1"/>
  <c r="F23" i="24"/>
  <c r="D23" i="24"/>
  <c r="E21" i="24" l="1"/>
  <c r="E20" i="24" s="1"/>
  <c r="E19" i="24" s="1"/>
  <c r="E18" i="24" s="1"/>
  <c r="D22" i="24"/>
  <c r="E17" i="24" l="1"/>
  <c r="O6" i="24"/>
  <c r="P6" i="24" s="1"/>
  <c r="O10" i="24"/>
  <c r="P10" i="24" s="1"/>
  <c r="O14" i="24"/>
  <c r="P14" i="24" s="1"/>
  <c r="O18" i="24"/>
  <c r="P18" i="24" s="1"/>
  <c r="O19" i="24"/>
  <c r="P19" i="24" s="1"/>
  <c r="O13" i="24"/>
  <c r="P13" i="24" s="1"/>
  <c r="O7" i="24"/>
  <c r="P7" i="24" s="1"/>
  <c r="O11" i="24"/>
  <c r="P11" i="24" s="1"/>
  <c r="O15" i="24"/>
  <c r="P15" i="24" s="1"/>
  <c r="O8" i="24"/>
  <c r="P8" i="24" s="1"/>
  <c r="O12" i="24"/>
  <c r="P12" i="24" s="1"/>
  <c r="O16" i="24"/>
  <c r="P16" i="24" s="1"/>
  <c r="O20" i="24"/>
  <c r="P20" i="24" s="1"/>
  <c r="O9" i="24"/>
  <c r="P9" i="24" s="1"/>
  <c r="O17" i="24"/>
  <c r="P17" i="24" s="1"/>
  <c r="F21" i="24"/>
  <c r="D21" i="24"/>
  <c r="E16" i="24" l="1"/>
  <c r="E15" i="24" s="1"/>
  <c r="E14" i="24" s="1"/>
  <c r="E13" i="24" s="1"/>
  <c r="E12" i="24" s="1"/>
  <c r="E11" i="24" s="1"/>
  <c r="O4" i="24"/>
  <c r="F20" i="24"/>
  <c r="D20" i="24"/>
  <c r="E10" i="24" l="1"/>
  <c r="O5" i="24"/>
  <c r="P5" i="24" s="1"/>
  <c r="F11" i="24"/>
  <c r="D11" i="24"/>
  <c r="F19" i="24"/>
  <c r="D19" i="24"/>
  <c r="E9" i="24" l="1"/>
  <c r="F10" i="24"/>
  <c r="D10" i="24"/>
  <c r="F18" i="24"/>
  <c r="D18" i="24"/>
  <c r="E8" i="24" l="1"/>
  <c r="D9" i="24"/>
  <c r="F9" i="24"/>
  <c r="F17" i="24"/>
  <c r="D17" i="24"/>
  <c r="E7" i="24" l="1"/>
  <c r="F8" i="24"/>
  <c r="D8" i="24"/>
  <c r="F16" i="24"/>
  <c r="D16" i="24"/>
  <c r="E6" i="24" l="1"/>
  <c r="D7" i="24"/>
  <c r="F7" i="24"/>
  <c r="F15" i="24"/>
  <c r="D15" i="24"/>
  <c r="E5" i="24" l="1"/>
  <c r="D6" i="24"/>
  <c r="F6" i="24"/>
  <c r="F14" i="24"/>
  <c r="D14" i="24"/>
  <c r="F5" i="24" l="1"/>
  <c r="E4" i="24"/>
  <c r="D5" i="24"/>
  <c r="F13" i="24"/>
  <c r="D13" i="24"/>
  <c r="D4" i="24" l="1"/>
  <c r="F4" i="24"/>
  <c r="F12" i="24"/>
  <c r="D12" i="24"/>
  <c r="C18" i="3" l="1"/>
  <c r="B18" i="3" s="1"/>
  <c r="C19" i="3"/>
  <c r="B19" i="3" s="1"/>
  <c r="C20" i="3"/>
  <c r="D20" i="3" s="1"/>
  <c r="C21" i="3"/>
  <c r="B21" i="3" s="1"/>
  <c r="C22" i="3"/>
  <c r="B22" i="3" s="1"/>
  <c r="D19" i="3" l="1"/>
  <c r="D21" i="3"/>
  <c r="D22" i="3"/>
  <c r="B20" i="3"/>
  <c r="D18" i="3"/>
  <c r="C13" i="3" l="1"/>
  <c r="B13" i="3" s="1"/>
  <c r="C14" i="3"/>
  <c r="D14" i="3" s="1"/>
  <c r="C15" i="3"/>
  <c r="D15" i="3" s="1"/>
  <c r="C16" i="3"/>
  <c r="B16" i="3" s="1"/>
  <c r="C17" i="3"/>
  <c r="B17" i="3" s="1"/>
  <c r="C8" i="3"/>
  <c r="C9" i="3"/>
  <c r="D9" i="3" s="1"/>
  <c r="C10" i="3"/>
  <c r="B10" i="3" s="1"/>
  <c r="C11" i="3"/>
  <c r="D11" i="3" s="1"/>
  <c r="C12" i="3"/>
  <c r="B12" i="3" s="1"/>
  <c r="C6" i="3"/>
  <c r="D6" i="3" l="1"/>
  <c r="M4" i="24"/>
  <c r="P4" i="24" s="1"/>
  <c r="D8" i="3"/>
  <c r="D16" i="3"/>
  <c r="B8" i="3"/>
  <c r="D10" i="3"/>
  <c r="D12" i="3"/>
  <c r="B14" i="3"/>
  <c r="D17" i="3"/>
  <c r="D13" i="3"/>
  <c r="B9" i="3"/>
  <c r="B15" i="3"/>
  <c r="B11" i="3"/>
  <c r="B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Becky Drozdz</author>
  </authors>
  <commentList>
    <comment ref="H3" authorId="0" shapeId="0" xr:uid="{A0948A42-8120-44A4-8DE5-E5CF8786FF28}">
      <text>
        <r>
          <rPr>
            <b/>
            <sz val="9"/>
            <color indexed="81"/>
            <rFont val="Tahoma"/>
            <charset val="1"/>
          </rPr>
          <t>Becky Drozdz:</t>
        </r>
        <r>
          <rPr>
            <sz val="9"/>
            <color indexed="81"/>
            <rFont val="Tahoma"/>
            <charset val="1"/>
          </rPr>
          <t xml:space="preserve">
The midpoint spread is the amount of increase from one Grade to the Next.</t>
        </r>
      </text>
    </comment>
    <comment ref="I3" authorId="0" shapeId="0" xr:uid="{C8C7DE36-1464-4ACF-8ACE-AB354E379118}">
      <text>
        <r>
          <rPr>
            <b/>
            <sz val="9"/>
            <color indexed="81"/>
            <rFont val="Tahoma"/>
            <charset val="1"/>
          </rPr>
          <t>Becky Drozdz:</t>
        </r>
        <r>
          <rPr>
            <sz val="9"/>
            <color indexed="81"/>
            <rFont val="Tahoma"/>
            <charset val="1"/>
          </rPr>
          <t xml:space="preserve">
The Range Spread is the amount between Minimum and Midpoint, and Midpoint and Maximum.</t>
        </r>
      </text>
    </comment>
  </commentList>
</comments>
</file>

<file path=xl/sharedStrings.xml><?xml version="1.0" encoding="utf-8"?>
<sst xmlns="http://schemas.openxmlformats.org/spreadsheetml/2006/main" count="75" uniqueCount="52">
  <si>
    <t>Job Title</t>
  </si>
  <si>
    <t>Minimum</t>
  </si>
  <si>
    <t>Maximum</t>
  </si>
  <si>
    <t>Job Title/Notes</t>
  </si>
  <si>
    <t>Median Compensation</t>
  </si>
  <si>
    <t>Data Source 1</t>
  </si>
  <si>
    <t>Data Source 2</t>
  </si>
  <si>
    <t>Data Source 3</t>
  </si>
  <si>
    <t>Market Average</t>
  </si>
  <si>
    <t>Job Title 1</t>
  </si>
  <si>
    <t>Job Title 2</t>
  </si>
  <si>
    <t>Job Title 3</t>
  </si>
  <si>
    <t>Job Title 4</t>
  </si>
  <si>
    <t>Job Title 5</t>
  </si>
  <si>
    <t>Sample:  Receptionist</t>
  </si>
  <si>
    <t>Minimum for Job (80% of Market)</t>
  </si>
  <si>
    <t>Maximum for Job (120% of Market</t>
  </si>
  <si>
    <t>Compensation Survey Data</t>
  </si>
  <si>
    <t>Catapult Survey, NC, Receptionist, Job 406</t>
  </si>
  <si>
    <t>Replace "Job Title" with your job title.</t>
  </si>
  <si>
    <t>Bureau of Labor Statistics, Receptionist, NC</t>
  </si>
  <si>
    <t>Under each data source, enter notes about the source and the median compensation reported.  If you don't have a 2nd or 3rd data source, then leave those fields blank.</t>
  </si>
  <si>
    <t>Payscale/Payfactors, Receptionist, NC</t>
  </si>
  <si>
    <t>Job Title 6</t>
  </si>
  <si>
    <t>Job Title 7</t>
  </si>
  <si>
    <t>Job Title 8</t>
  </si>
  <si>
    <t>Job Title 9</t>
  </si>
  <si>
    <t>Job Title 10</t>
  </si>
  <si>
    <t>Job Title 11</t>
  </si>
  <si>
    <t>Creating a Pay Range and Structure</t>
  </si>
  <si>
    <t>Pay Range by Job</t>
  </si>
  <si>
    <t>Grade</t>
  </si>
  <si>
    <t xml:space="preserve">Midpoint </t>
  </si>
  <si>
    <t>Midpoint to Midpoint</t>
  </si>
  <si>
    <t>Range Spread</t>
  </si>
  <si>
    <t>Proposed Grade</t>
  </si>
  <si>
    <t>Midpoint</t>
  </si>
  <si>
    <t>Job Title 12</t>
  </si>
  <si>
    <t>Job Title 13</t>
  </si>
  <si>
    <t>Job Title 14</t>
  </si>
  <si>
    <t>Job Title 15</t>
  </si>
  <si>
    <t>Sample:  HR Generalist</t>
  </si>
  <si>
    <t>Catapult Survey, NC, HR Gen, Job 784</t>
  </si>
  <si>
    <t>ERI, HR Generalist, NC</t>
  </si>
  <si>
    <t>Market/Midpoint Ratio (A value close to 1 is aligned with market)</t>
  </si>
  <si>
    <t>You do not need to enter anything under Pay Range.  This information will update for you.  Best practice is a range of plus or minus 20%.</t>
  </si>
  <si>
    <t>Enter the job title used on the first tab, or a new job title.</t>
  </si>
  <si>
    <t>Sample Salary Structure</t>
  </si>
  <si>
    <t>If you used a title from the first page, Market Average will automatically update.  If it's a new title, then you will need to enter the Market Average dollar amount.</t>
  </si>
  <si>
    <t>Enter a Grade number with a Midpoint that looks close to the Market Average for the job.</t>
  </si>
  <si>
    <t>You don't need to enter anything here.  The midpoint will automatically update.</t>
  </si>
  <si>
    <t>You don't need to enter anything here.  This is a ratio to compare market to midpoint.  To be aligned to the market, this number should be close to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</si>
</sst>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1" fillId="2" borderId="0" xfId="1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164" fontId="1" fillId="5" borderId="0" xfId="1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0" fontId="1" fillId="0" borderId="0" xfId="0" applyFont="1"/>
    <xf numFmtId="44" fontId="1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9" fontId="5" fillId="0" borderId="0" xfId="4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44" fontId="1" fillId="5" borderId="0" xfId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64" fontId="7" fillId="0" borderId="0" xfId="1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Border="1"/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1" fillId="3" borderId="0" xfId="1" applyNumberFormat="1" applyFont="1" applyFill="1" applyAlignment="1">
      <alignment horizontal="center" vertical="center" wrapText="1"/>
    </xf>
    <xf numFmtId="164" fontId="1" fillId="4" borderId="0" xfId="1" applyNumberFormat="1" applyFont="1" applyFill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 vertical="center"/>
    </xf>
  </cellXfs>
  <cellStyles count="7">
    <cellStyle name="Currency 2" xfId="1" xr:uid="{6F35B4AD-8876-4D69-9FDE-6D56C2342BC4}"/>
    <cellStyle name="Currency 2 2" xfId="5" xr:uid="{89145058-FDD7-45BC-B723-290CB7902AB5}"/>
    <cellStyle name="Currency 3" xfId="3" xr:uid="{6CABFD07-BFA0-4F75-9578-5130687FC75E}"/>
    <cellStyle name="Normal" xfId="0" builtinId="0"/>
    <cellStyle name="Normal 2" xfId="2" xr:uid="{2FDAAACE-3CF4-42D1-8170-0FA4CECA4829}"/>
    <cellStyle name="Normal 3" xfId="6" xr:uid="{20906C58-597B-492B-93F5-6BF6FD476AD0}"/>
    <cellStyle name="Percent 2" xfId="4" xr:uid="{BF0C7236-7292-437D-84BB-7CC1C4F2B9B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C9D9-E7F3-4C83-9682-F568CE0ACF2F}">
  <sheetPr>
    <tabColor rgb="FF92D050"/>
    <pageSetUpPr fitToPage="1"/>
  </sheetPr>
  <dimension ref="A1:J22"/>
  <sheetViews>
    <sheetView tabSelected="1" zoomScaleNormal="100" zoomScaleSheetLayoutView="100" workbookViewId="0">
      <selection activeCell="B2" sqref="B2:D2"/>
    </sheetView>
  </sheetViews>
  <sheetFormatPr defaultColWidth="9.08984375" defaultRowHeight="15" customHeight="1" x14ac:dyDescent="0.35"/>
  <cols>
    <col min="1" max="1" width="32.36328125" style="2" customWidth="1"/>
    <col min="2" max="2" width="12.90625" style="5" customWidth="1"/>
    <col min="3" max="4" width="12.90625" style="19" customWidth="1"/>
    <col min="5" max="5" width="36.1796875" style="3" customWidth="1"/>
    <col min="6" max="6" width="13.08984375" style="11" customWidth="1"/>
    <col min="7" max="7" width="36.1796875" style="3" customWidth="1"/>
    <col min="8" max="8" width="13.08984375" style="5" customWidth="1"/>
    <col min="9" max="9" width="36.1796875" style="5" customWidth="1"/>
    <col min="10" max="10" width="13.08984375" style="11" customWidth="1"/>
    <col min="11" max="16384" width="9.08984375" style="2"/>
  </cols>
  <sheetData>
    <row r="1" spans="1:10" ht="15" customHeight="1" x14ac:dyDescent="0.35">
      <c r="A1" s="23" t="s">
        <v>29</v>
      </c>
    </row>
    <row r="2" spans="1:10" s="8" customFormat="1" ht="58.5" customHeight="1" x14ac:dyDescent="0.35">
      <c r="A2" s="41" t="s">
        <v>19</v>
      </c>
      <c r="B2" s="52" t="s">
        <v>45</v>
      </c>
      <c r="C2" s="52"/>
      <c r="D2" s="52"/>
      <c r="E2" s="53" t="s">
        <v>21</v>
      </c>
      <c r="F2" s="53"/>
      <c r="G2" s="53"/>
      <c r="H2" s="53"/>
      <c r="I2" s="53"/>
      <c r="J2" s="53"/>
    </row>
    <row r="3" spans="1:10" ht="15" customHeight="1" x14ac:dyDescent="0.35">
      <c r="B3" s="57" t="s">
        <v>30</v>
      </c>
      <c r="C3" s="57"/>
      <c r="D3" s="57"/>
      <c r="E3" s="58" t="s">
        <v>17</v>
      </c>
      <c r="F3" s="58"/>
      <c r="G3" s="58"/>
      <c r="H3" s="58"/>
      <c r="I3" s="58"/>
      <c r="J3" s="58"/>
    </row>
    <row r="4" spans="1:10" s="7" customFormat="1" ht="15" customHeight="1" x14ac:dyDescent="0.35">
      <c r="A4" s="1"/>
      <c r="B4" s="16">
        <v>0.8</v>
      </c>
      <c r="C4" s="9"/>
      <c r="D4" s="17">
        <v>1.2</v>
      </c>
      <c r="E4" s="54" t="s">
        <v>5</v>
      </c>
      <c r="F4" s="54"/>
      <c r="G4" s="55" t="s">
        <v>6</v>
      </c>
      <c r="H4" s="55"/>
      <c r="I4" s="56" t="s">
        <v>7</v>
      </c>
      <c r="J4" s="56"/>
    </row>
    <row r="5" spans="1:10" s="10" customFormat="1" ht="43.5" x14ac:dyDescent="0.35">
      <c r="A5" s="1" t="s">
        <v>0</v>
      </c>
      <c r="B5" s="18" t="s">
        <v>15</v>
      </c>
      <c r="C5" s="9" t="s">
        <v>8</v>
      </c>
      <c r="D5" s="9" t="s">
        <v>16</v>
      </c>
      <c r="E5" s="13" t="s">
        <v>3</v>
      </c>
      <c r="F5" s="20" t="s">
        <v>4</v>
      </c>
      <c r="G5" s="14" t="s">
        <v>3</v>
      </c>
      <c r="H5" s="21" t="s">
        <v>4</v>
      </c>
      <c r="I5" s="15" t="s">
        <v>3</v>
      </c>
      <c r="J5" s="22" t="s">
        <v>4</v>
      </c>
    </row>
    <row r="6" spans="1:10" s="6" customFormat="1" ht="15" customHeight="1" x14ac:dyDescent="0.35">
      <c r="A6" s="43" t="s">
        <v>14</v>
      </c>
      <c r="B6" s="12">
        <f>C6*$B$4</f>
        <v>27068</v>
      </c>
      <c r="C6" s="4">
        <f>AVERAGE(F6,H6,J6)</f>
        <v>33835</v>
      </c>
      <c r="D6" s="4">
        <f>C6*$D$4</f>
        <v>40602</v>
      </c>
      <c r="E6" s="44" t="s">
        <v>18</v>
      </c>
      <c r="F6" s="45">
        <v>35360</v>
      </c>
      <c r="G6" s="44" t="s">
        <v>20</v>
      </c>
      <c r="H6" s="46">
        <v>30180</v>
      </c>
      <c r="I6" s="47" t="s">
        <v>22</v>
      </c>
      <c r="J6" s="48">
        <v>35965</v>
      </c>
    </row>
    <row r="7" spans="1:10" s="6" customFormat="1" ht="15" customHeight="1" x14ac:dyDescent="0.35">
      <c r="A7" s="43" t="s">
        <v>41</v>
      </c>
      <c r="B7" s="12">
        <f>C7*$B$4</f>
        <v>53407.200000000004</v>
      </c>
      <c r="C7" s="4">
        <f>AVERAGE(F7,H7,J7)</f>
        <v>66759</v>
      </c>
      <c r="D7" s="4">
        <f>C7*$D$4</f>
        <v>80110.8</v>
      </c>
      <c r="E7" s="44" t="s">
        <v>42</v>
      </c>
      <c r="F7" s="45">
        <v>62588</v>
      </c>
      <c r="G7" s="44" t="s">
        <v>43</v>
      </c>
      <c r="H7" s="46">
        <v>70930</v>
      </c>
      <c r="I7" s="47"/>
      <c r="J7" s="48"/>
    </row>
    <row r="8" spans="1:10" ht="15" customHeight="1" x14ac:dyDescent="0.35">
      <c r="A8" s="2" t="s">
        <v>9</v>
      </c>
      <c r="B8" s="12" t="e">
        <f t="shared" ref="B8:B22" si="0">C8*$B$4</f>
        <v>#DIV/0!</v>
      </c>
      <c r="C8" s="4" t="e">
        <f t="shared" ref="C8:C12" si="1">AVERAGE(F8,H8,J8)</f>
        <v>#DIV/0!</v>
      </c>
      <c r="D8" s="4" t="e">
        <f t="shared" ref="D8:D22" si="2">C8*$D$4</f>
        <v>#DIV/0!</v>
      </c>
    </row>
    <row r="9" spans="1:10" ht="15" customHeight="1" x14ac:dyDescent="0.35">
      <c r="A9" s="2" t="s">
        <v>10</v>
      </c>
      <c r="B9" s="12" t="e">
        <f t="shared" si="0"/>
        <v>#DIV/0!</v>
      </c>
      <c r="C9" s="4" t="e">
        <f t="shared" si="1"/>
        <v>#DIV/0!</v>
      </c>
      <c r="D9" s="4" t="e">
        <f t="shared" si="2"/>
        <v>#DIV/0!</v>
      </c>
    </row>
    <row r="10" spans="1:10" ht="15" customHeight="1" x14ac:dyDescent="0.35">
      <c r="A10" s="2" t="s">
        <v>11</v>
      </c>
      <c r="B10" s="12" t="e">
        <f t="shared" si="0"/>
        <v>#DIV/0!</v>
      </c>
      <c r="C10" s="4" t="e">
        <f t="shared" si="1"/>
        <v>#DIV/0!</v>
      </c>
      <c r="D10" s="4" t="e">
        <f t="shared" si="2"/>
        <v>#DIV/0!</v>
      </c>
    </row>
    <row r="11" spans="1:10" ht="15" customHeight="1" x14ac:dyDescent="0.35">
      <c r="A11" s="2" t="s">
        <v>12</v>
      </c>
      <c r="B11" s="12" t="e">
        <f t="shared" si="0"/>
        <v>#DIV/0!</v>
      </c>
      <c r="C11" s="4" t="e">
        <f t="shared" si="1"/>
        <v>#DIV/0!</v>
      </c>
      <c r="D11" s="4" t="e">
        <f t="shared" si="2"/>
        <v>#DIV/0!</v>
      </c>
    </row>
    <row r="12" spans="1:10" ht="15" customHeight="1" x14ac:dyDescent="0.35">
      <c r="A12" s="2" t="s">
        <v>13</v>
      </c>
      <c r="B12" s="12" t="e">
        <f t="shared" si="0"/>
        <v>#DIV/0!</v>
      </c>
      <c r="C12" s="4" t="e">
        <f t="shared" si="1"/>
        <v>#DIV/0!</v>
      </c>
      <c r="D12" s="4" t="e">
        <f t="shared" si="2"/>
        <v>#DIV/0!</v>
      </c>
    </row>
    <row r="13" spans="1:10" ht="15" customHeight="1" x14ac:dyDescent="0.35">
      <c r="A13" s="2" t="s">
        <v>23</v>
      </c>
      <c r="B13" s="12" t="e">
        <f t="shared" si="0"/>
        <v>#DIV/0!</v>
      </c>
      <c r="C13" s="4" t="e">
        <f t="shared" ref="C13:C17" si="3">AVERAGE(F13,H13,J13)</f>
        <v>#DIV/0!</v>
      </c>
      <c r="D13" s="4" t="e">
        <f t="shared" si="2"/>
        <v>#DIV/0!</v>
      </c>
    </row>
    <row r="14" spans="1:10" ht="15" customHeight="1" x14ac:dyDescent="0.35">
      <c r="A14" s="2" t="s">
        <v>24</v>
      </c>
      <c r="B14" s="12" t="e">
        <f t="shared" si="0"/>
        <v>#DIV/0!</v>
      </c>
      <c r="C14" s="4" t="e">
        <f t="shared" si="3"/>
        <v>#DIV/0!</v>
      </c>
      <c r="D14" s="4" t="e">
        <f t="shared" si="2"/>
        <v>#DIV/0!</v>
      </c>
    </row>
    <row r="15" spans="1:10" ht="15" customHeight="1" x14ac:dyDescent="0.35">
      <c r="A15" s="2" t="s">
        <v>25</v>
      </c>
      <c r="B15" s="12" t="e">
        <f t="shared" si="0"/>
        <v>#DIV/0!</v>
      </c>
      <c r="C15" s="4" t="e">
        <f t="shared" si="3"/>
        <v>#DIV/0!</v>
      </c>
      <c r="D15" s="4" t="e">
        <f t="shared" si="2"/>
        <v>#DIV/0!</v>
      </c>
    </row>
    <row r="16" spans="1:10" ht="15" customHeight="1" x14ac:dyDescent="0.35">
      <c r="A16" s="2" t="s">
        <v>26</v>
      </c>
      <c r="B16" s="12" t="e">
        <f t="shared" si="0"/>
        <v>#DIV/0!</v>
      </c>
      <c r="C16" s="4" t="e">
        <f t="shared" si="3"/>
        <v>#DIV/0!</v>
      </c>
      <c r="D16" s="4" t="e">
        <f t="shared" si="2"/>
        <v>#DIV/0!</v>
      </c>
    </row>
    <row r="17" spans="1:4" ht="15" customHeight="1" x14ac:dyDescent="0.35">
      <c r="A17" s="2" t="s">
        <v>27</v>
      </c>
      <c r="B17" s="12" t="e">
        <f t="shared" si="0"/>
        <v>#DIV/0!</v>
      </c>
      <c r="C17" s="4" t="e">
        <f t="shared" si="3"/>
        <v>#DIV/0!</v>
      </c>
      <c r="D17" s="4" t="e">
        <f t="shared" si="2"/>
        <v>#DIV/0!</v>
      </c>
    </row>
    <row r="18" spans="1:4" ht="15" customHeight="1" x14ac:dyDescent="0.35">
      <c r="A18" s="2" t="s">
        <v>28</v>
      </c>
      <c r="B18" s="12" t="e">
        <f t="shared" si="0"/>
        <v>#DIV/0!</v>
      </c>
      <c r="C18" s="4" t="e">
        <f t="shared" ref="C18:C22" si="4">AVERAGE(F18,H18,J18)</f>
        <v>#DIV/0!</v>
      </c>
      <c r="D18" s="4" t="e">
        <f t="shared" si="2"/>
        <v>#DIV/0!</v>
      </c>
    </row>
    <row r="19" spans="1:4" ht="15" customHeight="1" x14ac:dyDescent="0.35">
      <c r="A19" s="2" t="s">
        <v>37</v>
      </c>
      <c r="B19" s="12" t="e">
        <f t="shared" si="0"/>
        <v>#DIV/0!</v>
      </c>
      <c r="C19" s="4" t="e">
        <f t="shared" si="4"/>
        <v>#DIV/0!</v>
      </c>
      <c r="D19" s="4" t="e">
        <f t="shared" si="2"/>
        <v>#DIV/0!</v>
      </c>
    </row>
    <row r="20" spans="1:4" ht="15" customHeight="1" x14ac:dyDescent="0.35">
      <c r="A20" s="2" t="s">
        <v>38</v>
      </c>
      <c r="B20" s="12" t="e">
        <f t="shared" si="0"/>
        <v>#DIV/0!</v>
      </c>
      <c r="C20" s="4" t="e">
        <f t="shared" si="4"/>
        <v>#DIV/0!</v>
      </c>
      <c r="D20" s="4" t="e">
        <f t="shared" si="2"/>
        <v>#DIV/0!</v>
      </c>
    </row>
    <row r="21" spans="1:4" ht="15" customHeight="1" x14ac:dyDescent="0.35">
      <c r="A21" s="2" t="s">
        <v>39</v>
      </c>
      <c r="B21" s="12" t="e">
        <f t="shared" si="0"/>
        <v>#DIV/0!</v>
      </c>
      <c r="C21" s="4" t="e">
        <f t="shared" si="4"/>
        <v>#DIV/0!</v>
      </c>
      <c r="D21" s="4" t="e">
        <f t="shared" si="2"/>
        <v>#DIV/0!</v>
      </c>
    </row>
    <row r="22" spans="1:4" ht="15" customHeight="1" x14ac:dyDescent="0.35">
      <c r="A22" s="2" t="s">
        <v>40</v>
      </c>
      <c r="B22" s="12" t="e">
        <f t="shared" si="0"/>
        <v>#DIV/0!</v>
      </c>
      <c r="C22" s="4" t="e">
        <f t="shared" si="4"/>
        <v>#DIV/0!</v>
      </c>
      <c r="D22" s="4" t="e">
        <f t="shared" si="2"/>
        <v>#DIV/0!</v>
      </c>
    </row>
  </sheetData>
  <mergeCells count="7">
    <mergeCell ref="B2:D2"/>
    <mergeCell ref="E2:J2"/>
    <mergeCell ref="E4:F4"/>
    <mergeCell ref="G4:H4"/>
    <mergeCell ref="I4:J4"/>
    <mergeCell ref="B3:D3"/>
    <mergeCell ref="E3:J3"/>
  </mergeCells>
  <phoneticPr fontId="8" type="noConversion"/>
  <pageMargins left="0.2" right="0" top="0.75" bottom="0.75" header="0.3" footer="0.3"/>
  <pageSetup scale="50" fitToHeight="0" orientation="landscape" r:id="rId1"/>
  <headerFooter>
    <oddFooter>&amp;LCatapult
(866) 440-0302  &gt;  letscatapult.org&amp;C
&amp;P of &amp;N&amp;R
Prepared by:  Becky Drozdz</oddFooter>
  </headerFooter>
  <colBreaks count="2" manualBreakCount="2">
    <brk id="6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945E4-0B44-478A-A253-CAE4147C039A}">
  <sheetPr>
    <tabColor rgb="FFFFC000"/>
  </sheetPr>
  <dimension ref="B2:P23"/>
  <sheetViews>
    <sheetView workbookViewId="0">
      <selection activeCell="O4" sqref="O4"/>
    </sheetView>
  </sheetViews>
  <sheetFormatPr defaultColWidth="9.08984375" defaultRowHeight="14.5" x14ac:dyDescent="0.35"/>
  <cols>
    <col min="1" max="2" width="9.08984375" style="26"/>
    <col min="3" max="3" width="1.6328125" style="26" customWidth="1"/>
    <col min="4" max="6" width="9.08984375" style="26"/>
    <col min="7" max="7" width="1.6328125" style="26" customWidth="1"/>
    <col min="8" max="11" width="9.08984375" style="26"/>
    <col min="12" max="15" width="27.1796875" style="26" customWidth="1"/>
    <col min="16" max="16" width="28" style="26" customWidth="1"/>
    <col min="17" max="16384" width="9.08984375" style="26"/>
  </cols>
  <sheetData>
    <row r="2" spans="2:16" s="39" customFormat="1" ht="87" x14ac:dyDescent="0.35">
      <c r="B2" s="59" t="s">
        <v>47</v>
      </c>
      <c r="C2" s="59"/>
      <c r="D2" s="59"/>
      <c r="E2" s="59"/>
      <c r="F2" s="59"/>
      <c r="G2" s="59"/>
      <c r="H2" s="59"/>
      <c r="I2" s="59"/>
      <c r="L2" s="42" t="s">
        <v>46</v>
      </c>
      <c r="M2" s="42" t="s">
        <v>48</v>
      </c>
      <c r="N2" s="42" t="s">
        <v>49</v>
      </c>
      <c r="O2" s="40" t="s">
        <v>50</v>
      </c>
      <c r="P2" s="40" t="s">
        <v>51</v>
      </c>
    </row>
    <row r="3" spans="2:16" ht="43.5" x14ac:dyDescent="0.35">
      <c r="B3" s="37" t="s">
        <v>31</v>
      </c>
      <c r="C3" s="36"/>
      <c r="D3" s="37" t="s">
        <v>1</v>
      </c>
      <c r="E3" s="37" t="s">
        <v>32</v>
      </c>
      <c r="F3" s="37" t="s">
        <v>2</v>
      </c>
      <c r="G3" s="36"/>
      <c r="H3" s="38" t="s">
        <v>33</v>
      </c>
      <c r="I3" s="38" t="s">
        <v>34</v>
      </c>
      <c r="L3" s="27" t="s">
        <v>0</v>
      </c>
      <c r="M3" s="24" t="s">
        <v>8</v>
      </c>
      <c r="N3" s="35" t="s">
        <v>35</v>
      </c>
      <c r="O3" s="35" t="s">
        <v>36</v>
      </c>
      <c r="P3" s="35" t="s">
        <v>44</v>
      </c>
    </row>
    <row r="4" spans="2:16" x14ac:dyDescent="0.35">
      <c r="B4" s="28">
        <v>20</v>
      </c>
      <c r="C4" s="36"/>
      <c r="D4" s="29">
        <f t="shared" ref="D4:D5" si="0">(($E4*(1-I4)))</f>
        <v>201817.77206728372</v>
      </c>
      <c r="E4" s="29">
        <f t="shared" ref="E4:E5" si="1">((E5*(1+H4)))</f>
        <v>252272.21508410462</v>
      </c>
      <c r="F4" s="29">
        <f t="shared" ref="F4:F5" si="2">(($E4*(1+I4)))</f>
        <v>302726.65810092556</v>
      </c>
      <c r="G4" s="36"/>
      <c r="H4" s="30">
        <v>0.2</v>
      </c>
      <c r="I4" s="31">
        <v>0.2</v>
      </c>
      <c r="L4" s="43" t="s">
        <v>14</v>
      </c>
      <c r="M4" s="50">
        <f>VLOOKUP(L4,'Market Average &amp; Job Range'!A:D,3,FALSE)</f>
        <v>33835</v>
      </c>
      <c r="N4" s="51">
        <v>7</v>
      </c>
      <c r="O4" s="25">
        <f>VLOOKUP(N4,$B:$I,4,FALSE)</f>
        <v>33393.924850000018</v>
      </c>
      <c r="P4" s="33">
        <f>M4/O4</f>
        <v>1.013208245271594</v>
      </c>
    </row>
    <row r="5" spans="2:16" x14ac:dyDescent="0.35">
      <c r="B5" s="28">
        <v>19</v>
      </c>
      <c r="C5" s="36"/>
      <c r="D5" s="29">
        <f t="shared" si="0"/>
        <v>168181.47672273644</v>
      </c>
      <c r="E5" s="29">
        <f t="shared" si="1"/>
        <v>210226.84590342053</v>
      </c>
      <c r="F5" s="29">
        <f t="shared" si="2"/>
        <v>252272.21508410462</v>
      </c>
      <c r="G5" s="36"/>
      <c r="H5" s="30">
        <v>0.2</v>
      </c>
      <c r="I5" s="31">
        <v>0.2</v>
      </c>
      <c r="L5" s="49" t="s">
        <v>41</v>
      </c>
      <c r="M5" s="50">
        <f>VLOOKUP(L5,'Market Average &amp; Job Range'!A:D,3,FALSE)</f>
        <v>66759</v>
      </c>
      <c r="N5" s="51">
        <v>13</v>
      </c>
      <c r="O5" s="25">
        <f t="shared" ref="O5:O20" si="3">VLOOKUP(N5,$B:$I,4,FALSE)</f>
        <v>70404.545336954441</v>
      </c>
      <c r="P5" s="33">
        <f t="shared" ref="P5:P20" si="4">M5/O5</f>
        <v>0.94822002869975297</v>
      </c>
    </row>
    <row r="6" spans="2:16" x14ac:dyDescent="0.35">
      <c r="B6" s="28">
        <v>18</v>
      </c>
      <c r="C6" s="36"/>
      <c r="D6" s="29">
        <f t="shared" ref="D6:D7" si="5">(($E6*(1-I6)))</f>
        <v>140151.23060228035</v>
      </c>
      <c r="E6" s="29">
        <f t="shared" ref="E6:E7" si="6">((E7*(1+H6)))</f>
        <v>175189.03825285044</v>
      </c>
      <c r="F6" s="29">
        <f t="shared" ref="F6:F7" si="7">(($E6*(1+I6)))</f>
        <v>210226.84590342053</v>
      </c>
      <c r="G6" s="36"/>
      <c r="H6" s="30">
        <v>0.2</v>
      </c>
      <c r="I6" s="31">
        <v>0.2</v>
      </c>
      <c r="L6" s="2" t="s">
        <v>9</v>
      </c>
      <c r="M6" s="25" t="e">
        <f>VLOOKUP(L6,'Market Average &amp; Job Range'!A:D,3,FALSE)</f>
        <v>#DIV/0!</v>
      </c>
      <c r="N6" s="32">
        <v>6</v>
      </c>
      <c r="O6" s="25">
        <f t="shared" si="3"/>
        <v>30358.11350000001</v>
      </c>
      <c r="P6" s="33" t="e">
        <f t="shared" si="4"/>
        <v>#DIV/0!</v>
      </c>
    </row>
    <row r="7" spans="2:16" x14ac:dyDescent="0.35">
      <c r="B7" s="28">
        <v>17</v>
      </c>
      <c r="C7" s="36"/>
      <c r="D7" s="29">
        <f t="shared" si="5"/>
        <v>116792.69216856697</v>
      </c>
      <c r="E7" s="29">
        <f t="shared" si="6"/>
        <v>145990.8652107087</v>
      </c>
      <c r="F7" s="29">
        <f t="shared" si="7"/>
        <v>175189.03825285044</v>
      </c>
      <c r="G7" s="36"/>
      <c r="H7" s="30">
        <v>0.2</v>
      </c>
      <c r="I7" s="31">
        <v>0.2</v>
      </c>
      <c r="L7" s="2" t="s">
        <v>10</v>
      </c>
      <c r="M7" s="25" t="e">
        <f>VLOOKUP(L7,'Market Average &amp; Job Range'!A:D,3,FALSE)</f>
        <v>#DIV/0!</v>
      </c>
      <c r="N7" s="32">
        <v>6</v>
      </c>
      <c r="O7" s="25">
        <f t="shared" si="3"/>
        <v>30358.11350000001</v>
      </c>
      <c r="P7" s="33" t="e">
        <f t="shared" si="4"/>
        <v>#DIV/0!</v>
      </c>
    </row>
    <row r="8" spans="2:16" x14ac:dyDescent="0.35">
      <c r="B8" s="28">
        <v>16</v>
      </c>
      <c r="C8" s="36"/>
      <c r="D8" s="29">
        <f t="shared" ref="D8" si="8">(($E8*(1-I8)))</f>
        <v>97327.243473805807</v>
      </c>
      <c r="E8" s="29">
        <f t="shared" ref="E8" si="9">((E9*(1+H8)))</f>
        <v>121659.05434225725</v>
      </c>
      <c r="F8" s="29">
        <f t="shared" ref="F8" si="10">(($E8*(1+I8)))</f>
        <v>145990.8652107087</v>
      </c>
      <c r="G8" s="36"/>
      <c r="H8" s="30">
        <v>0.2</v>
      </c>
      <c r="I8" s="31">
        <v>0.2</v>
      </c>
      <c r="L8" s="2" t="s">
        <v>11</v>
      </c>
      <c r="M8" s="25" t="e">
        <f>VLOOKUP(L8,'Market Average &amp; Job Range'!A:D,3,FALSE)</f>
        <v>#DIV/0!</v>
      </c>
      <c r="N8" s="32">
        <v>6</v>
      </c>
      <c r="O8" s="25">
        <f t="shared" si="3"/>
        <v>30358.11350000001</v>
      </c>
      <c r="P8" s="33" t="e">
        <f t="shared" si="4"/>
        <v>#DIV/0!</v>
      </c>
    </row>
    <row r="9" spans="2:16" x14ac:dyDescent="0.35">
      <c r="B9" s="28">
        <v>15</v>
      </c>
      <c r="C9" s="36"/>
      <c r="D9" s="29">
        <f t="shared" ref="D9:D11" si="11">(($E9*(1-I9)))</f>
        <v>81106.036228171506</v>
      </c>
      <c r="E9" s="29">
        <f t="shared" ref="E9:E11" si="12">((E10*(1+H9)))</f>
        <v>101382.54528521438</v>
      </c>
      <c r="F9" s="29">
        <f t="shared" ref="F9:F11" si="13">(($E9*(1+I9)))</f>
        <v>121659.05434225725</v>
      </c>
      <c r="G9" s="36"/>
      <c r="H9" s="30">
        <v>0.2</v>
      </c>
      <c r="I9" s="31">
        <v>0.2</v>
      </c>
      <c r="L9" s="2" t="s">
        <v>12</v>
      </c>
      <c r="M9" s="25" t="e">
        <f>VLOOKUP(L9,'Market Average &amp; Job Range'!A:D,3,FALSE)</f>
        <v>#DIV/0!</v>
      </c>
      <c r="N9" s="32">
        <v>6</v>
      </c>
      <c r="O9" s="25">
        <f t="shared" si="3"/>
        <v>30358.11350000001</v>
      </c>
      <c r="P9" s="33" t="e">
        <f t="shared" si="4"/>
        <v>#DIV/0!</v>
      </c>
    </row>
    <row r="10" spans="2:16" x14ac:dyDescent="0.35">
      <c r="B10" s="28">
        <v>14</v>
      </c>
      <c r="C10" s="36"/>
      <c r="D10" s="29">
        <f t="shared" si="11"/>
        <v>67588.363523476262</v>
      </c>
      <c r="E10" s="29">
        <f t="shared" si="12"/>
        <v>84485.454404345321</v>
      </c>
      <c r="F10" s="29">
        <f t="shared" si="13"/>
        <v>101382.54528521438</v>
      </c>
      <c r="G10" s="36"/>
      <c r="H10" s="30">
        <v>0.2</v>
      </c>
      <c r="I10" s="31">
        <v>0.2</v>
      </c>
      <c r="L10" s="2" t="s">
        <v>13</v>
      </c>
      <c r="M10" s="25" t="e">
        <f>VLOOKUP(L10,'Market Average &amp; Job Range'!A:D,3,FALSE)</f>
        <v>#DIV/0!</v>
      </c>
      <c r="N10" s="32">
        <v>6</v>
      </c>
      <c r="O10" s="25">
        <f t="shared" si="3"/>
        <v>30358.11350000001</v>
      </c>
      <c r="P10" s="33" t="e">
        <f t="shared" si="4"/>
        <v>#DIV/0!</v>
      </c>
    </row>
    <row r="11" spans="2:16" x14ac:dyDescent="0.35">
      <c r="B11" s="28">
        <v>13</v>
      </c>
      <c r="C11" s="36"/>
      <c r="D11" s="29">
        <f t="shared" si="11"/>
        <v>56323.636269563554</v>
      </c>
      <c r="E11" s="29">
        <f t="shared" si="12"/>
        <v>70404.545336954441</v>
      </c>
      <c r="F11" s="29">
        <f t="shared" si="13"/>
        <v>84485.454404345321</v>
      </c>
      <c r="G11" s="36"/>
      <c r="H11" s="30">
        <v>0.2</v>
      </c>
      <c r="I11" s="31">
        <v>0.2</v>
      </c>
      <c r="L11" s="2" t="s">
        <v>23</v>
      </c>
      <c r="M11" s="25" t="e">
        <f>VLOOKUP(L11,'Market Average &amp; Job Range'!A:D,3,FALSE)</f>
        <v>#DIV/0!</v>
      </c>
      <c r="N11" s="32">
        <v>6</v>
      </c>
      <c r="O11" s="25">
        <f t="shared" si="3"/>
        <v>30358.11350000001</v>
      </c>
      <c r="P11" s="33" t="e">
        <f t="shared" si="4"/>
        <v>#DIV/0!</v>
      </c>
    </row>
    <row r="12" spans="2:16" x14ac:dyDescent="0.35">
      <c r="B12" s="28">
        <v>12</v>
      </c>
      <c r="C12" s="36"/>
      <c r="D12" s="29">
        <f t="shared" ref="D12:D22" si="14">(($E12*(1-I12)))</f>
        <v>46936.363557969635</v>
      </c>
      <c r="E12" s="29">
        <f t="shared" ref="E12:E21" si="15">((E13*(1+H12)))</f>
        <v>58670.454447462042</v>
      </c>
      <c r="F12" s="29">
        <f t="shared" ref="F12:F22" si="16">(($E12*(1+I12)))</f>
        <v>70404.545336954441</v>
      </c>
      <c r="G12" s="36"/>
      <c r="H12" s="30">
        <v>0.2</v>
      </c>
      <c r="I12" s="31">
        <v>0.2</v>
      </c>
      <c r="L12" s="2" t="s">
        <v>24</v>
      </c>
      <c r="M12" s="25" t="e">
        <f>VLOOKUP(L12,'Market Average &amp; Job Range'!A:D,3,FALSE)</f>
        <v>#DIV/0!</v>
      </c>
      <c r="N12" s="32">
        <v>6</v>
      </c>
      <c r="O12" s="25">
        <f t="shared" si="3"/>
        <v>30358.11350000001</v>
      </c>
      <c r="P12" s="33" t="e">
        <f t="shared" si="4"/>
        <v>#DIV/0!</v>
      </c>
    </row>
    <row r="13" spans="2:16" x14ac:dyDescent="0.35">
      <c r="B13" s="28">
        <v>11</v>
      </c>
      <c r="C13" s="36"/>
      <c r="D13" s="29">
        <f t="shared" si="14"/>
        <v>39113.636298308025</v>
      </c>
      <c r="E13" s="29">
        <f t="shared" si="15"/>
        <v>48892.045372885033</v>
      </c>
      <c r="F13" s="29">
        <f t="shared" si="16"/>
        <v>58670.454447462042</v>
      </c>
      <c r="G13" s="36"/>
      <c r="H13" s="30">
        <v>0.1</v>
      </c>
      <c r="I13" s="31">
        <v>0.2</v>
      </c>
      <c r="L13" s="2" t="s">
        <v>25</v>
      </c>
      <c r="M13" s="25" t="e">
        <f>VLOOKUP(L13,'Market Average &amp; Job Range'!A:D,3,FALSE)</f>
        <v>#DIV/0!</v>
      </c>
      <c r="N13" s="32">
        <v>6</v>
      </c>
      <c r="O13" s="25">
        <f t="shared" si="3"/>
        <v>30358.11350000001</v>
      </c>
      <c r="P13" s="33" t="e">
        <f t="shared" si="4"/>
        <v>#DIV/0!</v>
      </c>
    </row>
    <row r="14" spans="2:16" x14ac:dyDescent="0.35">
      <c r="B14" s="28">
        <v>10</v>
      </c>
      <c r="C14" s="36"/>
      <c r="D14" s="29">
        <f t="shared" si="14"/>
        <v>35557.851180280028</v>
      </c>
      <c r="E14" s="29">
        <f t="shared" si="15"/>
        <v>44447.313975350029</v>
      </c>
      <c r="F14" s="29">
        <f t="shared" si="16"/>
        <v>53336.776770420031</v>
      </c>
      <c r="G14" s="36"/>
      <c r="H14" s="30">
        <v>0.1</v>
      </c>
      <c r="I14" s="31">
        <v>0.2</v>
      </c>
      <c r="L14" s="2" t="s">
        <v>26</v>
      </c>
      <c r="M14" s="25" t="e">
        <f>VLOOKUP(L14,'Market Average &amp; Job Range'!A:D,3,FALSE)</f>
        <v>#DIV/0!</v>
      </c>
      <c r="N14" s="32">
        <v>6</v>
      </c>
      <c r="O14" s="25">
        <f t="shared" si="3"/>
        <v>30358.11350000001</v>
      </c>
      <c r="P14" s="33" t="e">
        <f t="shared" si="4"/>
        <v>#DIV/0!</v>
      </c>
    </row>
    <row r="15" spans="2:16" x14ac:dyDescent="0.35">
      <c r="B15" s="28">
        <v>9</v>
      </c>
      <c r="C15" s="36"/>
      <c r="D15" s="29">
        <f t="shared" si="14"/>
        <v>32325.319254800022</v>
      </c>
      <c r="E15" s="29">
        <f t="shared" si="15"/>
        <v>40406.649068500024</v>
      </c>
      <c r="F15" s="29">
        <f t="shared" si="16"/>
        <v>48487.978882200026</v>
      </c>
      <c r="G15" s="36"/>
      <c r="H15" s="30">
        <v>0.1</v>
      </c>
      <c r="I15" s="31">
        <v>0.2</v>
      </c>
      <c r="L15" s="2" t="s">
        <v>27</v>
      </c>
      <c r="M15" s="25" t="e">
        <f>VLOOKUP(L15,'Market Average &amp; Job Range'!A:D,3,FALSE)</f>
        <v>#DIV/0!</v>
      </c>
      <c r="N15" s="32">
        <v>6</v>
      </c>
      <c r="O15" s="25">
        <f t="shared" si="3"/>
        <v>30358.11350000001</v>
      </c>
      <c r="P15" s="33" t="e">
        <f t="shared" si="4"/>
        <v>#DIV/0!</v>
      </c>
    </row>
    <row r="16" spans="2:16" x14ac:dyDescent="0.35">
      <c r="B16" s="28">
        <v>8</v>
      </c>
      <c r="C16" s="36"/>
      <c r="D16" s="29">
        <f t="shared" si="14"/>
        <v>29386.653868000019</v>
      </c>
      <c r="E16" s="29">
        <f t="shared" si="15"/>
        <v>36733.317335000022</v>
      </c>
      <c r="F16" s="29">
        <f t="shared" si="16"/>
        <v>44079.980802000027</v>
      </c>
      <c r="G16" s="36"/>
      <c r="H16" s="30">
        <v>0.1</v>
      </c>
      <c r="I16" s="31">
        <v>0.2</v>
      </c>
      <c r="L16" s="2" t="s">
        <v>28</v>
      </c>
      <c r="M16" s="25" t="e">
        <f>VLOOKUP(L16,'Market Average &amp; Job Range'!A:D,3,FALSE)</f>
        <v>#DIV/0!</v>
      </c>
      <c r="N16" s="32">
        <v>6</v>
      </c>
      <c r="O16" s="25">
        <f t="shared" si="3"/>
        <v>30358.11350000001</v>
      </c>
      <c r="P16" s="33" t="e">
        <f t="shared" si="4"/>
        <v>#DIV/0!</v>
      </c>
    </row>
    <row r="17" spans="2:16" x14ac:dyDescent="0.35">
      <c r="B17" s="28">
        <v>7</v>
      </c>
      <c r="C17" s="36"/>
      <c r="D17" s="29">
        <f t="shared" si="14"/>
        <v>26715.139880000017</v>
      </c>
      <c r="E17" s="29">
        <f t="shared" si="15"/>
        <v>33393.924850000018</v>
      </c>
      <c r="F17" s="29">
        <f t="shared" si="16"/>
        <v>40072.709820000018</v>
      </c>
      <c r="G17" s="36"/>
      <c r="H17" s="30">
        <v>0.1</v>
      </c>
      <c r="I17" s="31">
        <v>0.2</v>
      </c>
      <c r="L17" s="2" t="s">
        <v>37</v>
      </c>
      <c r="M17" s="25" t="e">
        <f>VLOOKUP(L17,'Market Average &amp; Job Range'!A:D,3,FALSE)</f>
        <v>#DIV/0!</v>
      </c>
      <c r="N17" s="32">
        <v>6</v>
      </c>
      <c r="O17" s="25">
        <f t="shared" si="3"/>
        <v>30358.11350000001</v>
      </c>
      <c r="P17" s="33" t="e">
        <f t="shared" si="4"/>
        <v>#DIV/0!</v>
      </c>
    </row>
    <row r="18" spans="2:16" x14ac:dyDescent="0.35">
      <c r="B18" s="28">
        <v>6</v>
      </c>
      <c r="C18" s="36"/>
      <c r="D18" s="29">
        <f t="shared" si="14"/>
        <v>24286.49080000001</v>
      </c>
      <c r="E18" s="29">
        <f t="shared" si="15"/>
        <v>30358.11350000001</v>
      </c>
      <c r="F18" s="29">
        <f t="shared" si="16"/>
        <v>36429.736200000014</v>
      </c>
      <c r="G18" s="36"/>
      <c r="H18" s="30">
        <v>0.1</v>
      </c>
      <c r="I18" s="31">
        <v>0.2</v>
      </c>
      <c r="L18" s="2" t="s">
        <v>38</v>
      </c>
      <c r="M18" s="25" t="e">
        <f>VLOOKUP(L18,'Market Average &amp; Job Range'!A:D,3,FALSE)</f>
        <v>#DIV/0!</v>
      </c>
      <c r="N18" s="32">
        <v>6</v>
      </c>
      <c r="O18" s="25">
        <f t="shared" si="3"/>
        <v>30358.11350000001</v>
      </c>
      <c r="P18" s="33" t="e">
        <f t="shared" si="4"/>
        <v>#DIV/0!</v>
      </c>
    </row>
    <row r="19" spans="2:16" x14ac:dyDescent="0.35">
      <c r="B19" s="28">
        <v>5</v>
      </c>
      <c r="C19" s="36"/>
      <c r="D19" s="29">
        <f t="shared" si="14"/>
        <v>22078.628000000008</v>
      </c>
      <c r="E19" s="29">
        <f t="shared" si="15"/>
        <v>27598.285000000007</v>
      </c>
      <c r="F19" s="29">
        <f t="shared" si="16"/>
        <v>33117.94200000001</v>
      </c>
      <c r="G19" s="36"/>
      <c r="H19" s="30">
        <v>0.1</v>
      </c>
      <c r="I19" s="31">
        <v>0.2</v>
      </c>
      <c r="L19" s="2" t="s">
        <v>39</v>
      </c>
      <c r="M19" s="25" t="e">
        <f>VLOOKUP(L19,'Market Average &amp; Job Range'!A:D,3,FALSE)</f>
        <v>#DIV/0!</v>
      </c>
      <c r="N19" s="32">
        <v>6</v>
      </c>
      <c r="O19" s="25">
        <f t="shared" si="3"/>
        <v>30358.11350000001</v>
      </c>
      <c r="P19" s="33" t="e">
        <f t="shared" si="4"/>
        <v>#DIV/0!</v>
      </c>
    </row>
    <row r="20" spans="2:16" x14ac:dyDescent="0.35">
      <c r="B20" s="28">
        <v>4</v>
      </c>
      <c r="C20" s="36"/>
      <c r="D20" s="29">
        <f t="shared" si="14"/>
        <v>20071.480000000007</v>
      </c>
      <c r="E20" s="29">
        <f t="shared" si="15"/>
        <v>25089.350000000006</v>
      </c>
      <c r="F20" s="29">
        <f t="shared" si="16"/>
        <v>30107.220000000005</v>
      </c>
      <c r="G20" s="36"/>
      <c r="H20" s="30">
        <v>0.1</v>
      </c>
      <c r="I20" s="31">
        <v>0.2</v>
      </c>
      <c r="L20" s="2" t="s">
        <v>40</v>
      </c>
      <c r="M20" s="25" t="e">
        <f>VLOOKUP(L20,'Market Average &amp; Job Range'!A:D,3,FALSE)</f>
        <v>#DIV/0!</v>
      </c>
      <c r="N20" s="32">
        <v>6</v>
      </c>
      <c r="O20" s="25">
        <f t="shared" si="3"/>
        <v>30358.11350000001</v>
      </c>
      <c r="P20" s="33" t="e">
        <f t="shared" si="4"/>
        <v>#DIV/0!</v>
      </c>
    </row>
    <row r="21" spans="2:16" x14ac:dyDescent="0.35">
      <c r="B21" s="28">
        <v>3</v>
      </c>
      <c r="C21" s="36"/>
      <c r="D21" s="29">
        <f t="shared" si="14"/>
        <v>18246.800000000003</v>
      </c>
      <c r="E21" s="29">
        <f t="shared" si="15"/>
        <v>22808.500000000004</v>
      </c>
      <c r="F21" s="29">
        <f t="shared" si="16"/>
        <v>27370.200000000004</v>
      </c>
      <c r="G21" s="36"/>
      <c r="H21" s="30">
        <v>0.1</v>
      </c>
      <c r="I21" s="31">
        <v>0.2</v>
      </c>
    </row>
    <row r="22" spans="2:16" x14ac:dyDescent="0.35">
      <c r="B22" s="28">
        <v>2</v>
      </c>
      <c r="C22" s="36"/>
      <c r="D22" s="29">
        <f t="shared" si="14"/>
        <v>16588</v>
      </c>
      <c r="E22" s="29">
        <f>((E23*(1+H22)))</f>
        <v>20735</v>
      </c>
      <c r="F22" s="29">
        <f t="shared" si="16"/>
        <v>24882</v>
      </c>
      <c r="G22" s="36"/>
      <c r="H22" s="30">
        <v>0.1</v>
      </c>
      <c r="I22" s="31">
        <v>0.2</v>
      </c>
    </row>
    <row r="23" spans="2:16" x14ac:dyDescent="0.35">
      <c r="B23" s="28">
        <v>1</v>
      </c>
      <c r="C23" s="36"/>
      <c r="D23" s="29">
        <f>(($E23*(1-I23)))</f>
        <v>15080</v>
      </c>
      <c r="E23" s="34">
        <v>18850</v>
      </c>
      <c r="F23" s="29">
        <f>(($E23*(1+I23)))</f>
        <v>22620</v>
      </c>
      <c r="G23" s="36"/>
      <c r="H23" s="30">
        <v>0.1</v>
      </c>
      <c r="I23" s="31">
        <v>0.2</v>
      </c>
    </row>
  </sheetData>
  <mergeCells count="1">
    <mergeCell ref="B2:I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92DB55B9076F4D9638F423DAD57510" ma:contentTypeVersion="10" ma:contentTypeDescription="Create a new document." ma:contentTypeScope="" ma:versionID="e8e0294e69f5abb9f24dedbb436f0295">
  <xsd:schema xmlns:xsd="http://www.w3.org/2001/XMLSchema" xmlns:xs="http://www.w3.org/2001/XMLSchema" xmlns:p="http://schemas.microsoft.com/office/2006/metadata/properties" xmlns:ns2="b0998113-6dff-484f-9e94-9ccec4e2ee8a" xmlns:ns3="3dc120f2-4f61-4d80-85bf-2107ad98886c" targetNamespace="http://schemas.microsoft.com/office/2006/metadata/properties" ma:root="true" ma:fieldsID="df74714d78570b16ebf319ec26a01b8c" ns2:_="" ns3:_="">
    <xsd:import namespace="b0998113-6dff-484f-9e94-9ccec4e2ee8a"/>
    <xsd:import namespace="3dc120f2-4f61-4d80-85bf-2107ad9888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98113-6dff-484f-9e94-9ccec4e2e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120f2-4f61-4d80-85bf-2107ad9888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330224-AAB9-4625-8C28-299DF0E55A6D}"/>
</file>

<file path=customXml/itemProps2.xml><?xml version="1.0" encoding="utf-8"?>
<ds:datastoreItem xmlns:ds="http://schemas.openxmlformats.org/officeDocument/2006/customXml" ds:itemID="{566BDCA8-D6D1-4DB9-9B25-2859ACC7DDF6}"/>
</file>

<file path=customXml/itemProps3.xml><?xml version="1.0" encoding="utf-8"?>
<ds:datastoreItem xmlns:ds="http://schemas.openxmlformats.org/officeDocument/2006/customXml" ds:itemID="{1D0FE4F1-E325-4E3A-A007-11F083EA57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 Average &amp; Job Range</vt:lpstr>
      <vt:lpstr>Salary Structure</vt:lpstr>
      <vt:lpstr>'Market Average &amp; Job Range'!Print_Titles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Drozdz</dc:creator>
  <cp:lastModifiedBy>Kathryn Sears</cp:lastModifiedBy>
  <cp:lastPrinted>2021-05-03T19:33:34Z</cp:lastPrinted>
  <dcterms:created xsi:type="dcterms:W3CDTF">2020-12-14T18:14:41Z</dcterms:created>
  <dcterms:modified xsi:type="dcterms:W3CDTF">2021-12-29T13:27:47Z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0x010100B092DB55B9076F4D9638F423DAD57510</vt:lpwstr>
  </property>
</Properties>
</file>